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12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5" i="1" l="1"/>
  <c r="N54" i="1"/>
  <c r="N52" i="1"/>
  <c r="N51" i="1"/>
  <c r="N50" i="1"/>
  <c r="N48" i="1"/>
  <c r="N47" i="1"/>
  <c r="N46" i="1"/>
  <c r="N44" i="1"/>
  <c r="N43" i="1"/>
  <c r="N42" i="1"/>
  <c r="N41" i="1"/>
  <c r="N40" i="1"/>
  <c r="N39" i="1"/>
  <c r="N38" i="1"/>
  <c r="N37" i="1"/>
  <c r="N36" i="1"/>
  <c r="N35" i="1"/>
  <c r="N32" i="1"/>
  <c r="N30" i="1"/>
  <c r="N29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M55" i="1" l="1"/>
  <c r="M54" i="1"/>
  <c r="M35" i="1"/>
  <c r="M32" i="1"/>
  <c r="M29" i="1"/>
  <c r="M27" i="1"/>
  <c r="M25" i="1"/>
  <c r="M24" i="1"/>
  <c r="M22" i="1"/>
  <c r="M21" i="1"/>
  <c r="M19" i="1"/>
  <c r="M18" i="1"/>
  <c r="M17" i="1"/>
  <c r="M4" i="1"/>
  <c r="E33" i="1" l="1"/>
  <c r="M9" i="1" l="1"/>
  <c r="M8" i="1"/>
  <c r="M14" i="1"/>
  <c r="M13" i="1"/>
  <c r="M48" i="1" l="1"/>
  <c r="M47" i="1"/>
  <c r="M46" i="1"/>
  <c r="M30" i="1"/>
  <c r="M26" i="1"/>
  <c r="M23" i="1"/>
  <c r="M20" i="1"/>
  <c r="M16" i="1"/>
  <c r="M15" i="1"/>
  <c r="M12" i="1"/>
  <c r="M11" i="1"/>
  <c r="M5" i="1"/>
  <c r="M39" i="1" l="1"/>
  <c r="M41" i="1"/>
  <c r="M37" i="1"/>
  <c r="M38" i="1" l="1"/>
  <c r="M36" i="1"/>
  <c r="M42" i="1" l="1"/>
  <c r="M43" i="1" l="1"/>
  <c r="M40" i="1" l="1"/>
  <c r="M50" i="1"/>
  <c r="M44" i="1"/>
  <c r="M10" i="1"/>
  <c r="M7" i="1"/>
  <c r="M6" i="1"/>
  <c r="M51" i="1" l="1"/>
  <c r="M52" i="1" l="1"/>
</calcChain>
</file>

<file path=xl/sharedStrings.xml><?xml version="1.0" encoding="utf-8"?>
<sst xmlns="http://schemas.openxmlformats.org/spreadsheetml/2006/main" count="186" uniqueCount="94">
  <si>
    <t>povrch</t>
  </si>
  <si>
    <t>ostatní</t>
  </si>
  <si>
    <t>1.PP</t>
  </si>
  <si>
    <t>1.NP</t>
  </si>
  <si>
    <t>úklidová komora</t>
  </si>
  <si>
    <t xml:space="preserve">chodba </t>
  </si>
  <si>
    <t>x</t>
  </si>
  <si>
    <t>2.NP</t>
  </si>
  <si>
    <t>3.NP</t>
  </si>
  <si>
    <t>CELKOVÁ ROČNÍ NABÍDKOVÁ CENA V KČ ZAOKROUHLENÁ NA 2 DESETINNÁ MÍSTA</t>
  </si>
  <si>
    <t>otírání prachu z hasicích přístrojů</t>
  </si>
  <si>
    <r>
      <t>úklid sněhu před vchodem k hranici chodníku, cena za 1m</t>
    </r>
    <r>
      <rPr>
        <vertAlign val="superscript"/>
        <sz val="10"/>
        <color theme="1"/>
        <rFont val="Calibri"/>
        <family val="2"/>
        <scheme val="minor"/>
      </rPr>
      <t>2</t>
    </r>
  </si>
  <si>
    <t>madla a zábradlí schodiště</t>
  </si>
  <si>
    <t>svítidla nouzového osvětlení</t>
  </si>
  <si>
    <t>svítidla ve spol. prostorách</t>
  </si>
  <si>
    <t>větrací mřížky</t>
  </si>
  <si>
    <t>půlročně</t>
  </si>
  <si>
    <t>1x ročně</t>
  </si>
  <si>
    <t>podlaží</t>
  </si>
  <si>
    <t>ozn. dle PD</t>
  </si>
  <si>
    <t>1x za měsíc</t>
  </si>
  <si>
    <t>zametání</t>
  </si>
  <si>
    <t>vytírání podlah</t>
  </si>
  <si>
    <t>mimořádný úklid</t>
  </si>
  <si>
    <t>název položky</t>
  </si>
  <si>
    <t>1x týden</t>
  </si>
  <si>
    <t>mytí a leštění prosklených ploch</t>
  </si>
  <si>
    <t>Cenová kalkulace úklidových služeb a hygienických prostředků Žitavská 393</t>
  </si>
  <si>
    <t>0.01</t>
  </si>
  <si>
    <t>dlažba</t>
  </si>
  <si>
    <t>0.03</t>
  </si>
  <si>
    <t>kola a kočárky</t>
  </si>
  <si>
    <t>0.07</t>
  </si>
  <si>
    <t>0.09</t>
  </si>
  <si>
    <t>epoxid.nátěr</t>
  </si>
  <si>
    <t>epoxid. nátěr</t>
  </si>
  <si>
    <t>sušárna</t>
  </si>
  <si>
    <t>0.19</t>
  </si>
  <si>
    <t>0.18</t>
  </si>
  <si>
    <t>0.20</t>
  </si>
  <si>
    <t>zádveří</t>
  </si>
  <si>
    <t>1.01</t>
  </si>
  <si>
    <t>2.01</t>
  </si>
  <si>
    <t>3.01</t>
  </si>
  <si>
    <t>hala</t>
  </si>
  <si>
    <t>1.02</t>
  </si>
  <si>
    <t>1.03</t>
  </si>
  <si>
    <t>schodiště</t>
  </si>
  <si>
    <t>kámen</t>
  </si>
  <si>
    <t>3.02</t>
  </si>
  <si>
    <t>chodba u sklepních kójí</t>
  </si>
  <si>
    <r>
      <t>m</t>
    </r>
    <r>
      <rPr>
        <vertAlign val="superscript"/>
        <sz val="10"/>
        <color theme="1"/>
        <rFont val="Calibri"/>
        <family val="2"/>
        <scheme val="minor"/>
      </rPr>
      <t>2</t>
    </r>
  </si>
  <si>
    <r>
      <t>chodba u sklepních k</t>
    </r>
    <r>
      <rPr>
        <sz val="10"/>
        <color theme="1"/>
        <rFont val="Calibri"/>
        <family val="2"/>
      </rPr>
      <t>ó</t>
    </r>
    <r>
      <rPr>
        <sz val="10"/>
        <color theme="1"/>
        <rFont val="Calibri"/>
        <family val="2"/>
        <scheme val="minor"/>
      </rPr>
      <t>jí</t>
    </r>
  </si>
  <si>
    <t>MJ plocha</t>
  </si>
  <si>
    <r>
      <t>cena úklidu za 1 m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  <r>
      <rPr>
        <b/>
        <sz val="10"/>
        <color theme="1"/>
        <rFont val="Calibri"/>
        <family val="2"/>
        <charset val="238"/>
        <scheme val="minor"/>
      </rPr>
      <t>/ks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 bez DPH</t>
    </r>
  </si>
  <si>
    <t>kotelna</t>
  </si>
  <si>
    <t>0.04</t>
  </si>
  <si>
    <t>sklad</t>
  </si>
  <si>
    <t>0.05</t>
  </si>
  <si>
    <t>0.06</t>
  </si>
  <si>
    <t>technická místnost</t>
  </si>
  <si>
    <t>0.08</t>
  </si>
  <si>
    <t>0.02</t>
  </si>
  <si>
    <t>komora</t>
  </si>
  <si>
    <t>0.24</t>
  </si>
  <si>
    <t>1.23</t>
  </si>
  <si>
    <t>2.11</t>
  </si>
  <si>
    <t>venkovní schodiště a zadní vstup</t>
  </si>
  <si>
    <t>otírání sestavy poštovních schránek - 11 ks</t>
  </si>
  <si>
    <t>částečně prosklené dveře (dvoukřídlé) na chodbě a zadní vstupní dveře</t>
  </si>
  <si>
    <t>okna ve společných prostorách, včetně rámů a parapetů</t>
  </si>
  <si>
    <r>
      <t>úklid na objednávku po haváriích, poruchách, stavebních pracích apod. , cena za 1 m</t>
    </r>
    <r>
      <rPr>
        <vertAlign val="superscript"/>
        <sz val="10"/>
        <rFont val="Calibri"/>
        <family val="2"/>
        <charset val="238"/>
        <scheme val="minor"/>
      </rPr>
      <t>2</t>
    </r>
  </si>
  <si>
    <t>MJ ks</t>
  </si>
  <si>
    <t>okno sklepa - mytí pouze z venku</t>
  </si>
  <si>
    <t>mytí</t>
  </si>
  <si>
    <t>radiátory</t>
  </si>
  <si>
    <t>neprosklené dveře ve spol. prostorách, včetně klik a rámů</t>
  </si>
  <si>
    <t>MĚSÍČNÍ NABÍDKOVÁ CENA ZAOKROUHLENÁ NA 2 DESETINNÁ MÍSTA</t>
  </si>
  <si>
    <t>vnitřní parapety oken</t>
  </si>
  <si>
    <t>2.02</t>
  </si>
  <si>
    <t>podkroví</t>
  </si>
  <si>
    <t>4.01</t>
  </si>
  <si>
    <t>CELKEM</t>
  </si>
  <si>
    <t>půda</t>
  </si>
  <si>
    <t>4.02</t>
  </si>
  <si>
    <t>prkna</t>
  </si>
  <si>
    <t xml:space="preserve">vysávání </t>
  </si>
  <si>
    <t>ometání pavučin ve všech společných prostorách, kde je prováděn úklid (výměra dle podlahové plochy)</t>
  </si>
  <si>
    <t>rohož u vstupu (zádveří)</t>
  </si>
  <si>
    <t>2x týdně</t>
  </si>
  <si>
    <t>skleněná stěna u vstupních  dveří</t>
  </si>
  <si>
    <t>m2</t>
  </si>
  <si>
    <r>
      <t xml:space="preserve">Cena s DPH 21 % za </t>
    </r>
    <r>
      <rPr>
        <b/>
        <sz val="12"/>
        <color theme="1"/>
        <rFont val="Calibri"/>
        <family val="2"/>
        <charset val="238"/>
        <scheme val="minor"/>
      </rPr>
      <t>1 rok</t>
    </r>
  </si>
  <si>
    <r>
      <t xml:space="preserve">Cena bez DPH za </t>
    </r>
    <r>
      <rPr>
        <b/>
        <sz val="12"/>
        <color theme="1"/>
        <rFont val="Calibri"/>
        <family val="2"/>
        <charset val="238"/>
        <scheme val="minor"/>
      </rPr>
      <t>1 rok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</si>
</sst>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\ 0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 CE"/>
      <charset val="238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</font>
    <font>
      <b/>
      <vertAlign val="superscript"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0" fontId="3" fillId="0" borderId="4" xfId="1" applyFont="1" applyBorder="1" applyAlignment="1">
      <alignment horizontal="justify" vertical="center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164" fontId="1" fillId="0" borderId="10" xfId="0" applyNumberFormat="1" applyFont="1" applyBorder="1" applyAlignment="1">
      <alignment wrapText="1"/>
    </xf>
    <xf numFmtId="0" fontId="3" fillId="0" borderId="11" xfId="1" applyFont="1" applyBorder="1" applyAlignment="1">
      <alignment horizontal="justify" vertical="center"/>
    </xf>
    <xf numFmtId="164" fontId="3" fillId="0" borderId="11" xfId="1" applyNumberFormat="1" applyFont="1" applyBorder="1" applyAlignment="1">
      <alignment horizontal="justify" vertical="center"/>
    </xf>
    <xf numFmtId="0" fontId="4" fillId="0" borderId="5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/>
    <xf numFmtId="164" fontId="1" fillId="0" borderId="10" xfId="0" applyNumberFormat="1" applyFont="1" applyBorder="1"/>
    <xf numFmtId="0" fontId="1" fillId="0" borderId="10" xfId="0" applyFont="1" applyBorder="1" applyAlignment="1">
      <alignment horizontal="center"/>
    </xf>
    <xf numFmtId="49" fontId="1" fillId="0" borderId="10" xfId="0" applyNumberFormat="1" applyFont="1" applyBorder="1"/>
    <xf numFmtId="0" fontId="1" fillId="2" borderId="10" xfId="0" applyFont="1" applyFill="1" applyBorder="1"/>
    <xf numFmtId="49" fontId="1" fillId="2" borderId="10" xfId="0" applyNumberFormat="1" applyFont="1" applyFill="1" applyBorder="1"/>
    <xf numFmtId="0" fontId="1" fillId="2" borderId="10" xfId="0" applyFont="1" applyFill="1" applyBorder="1" applyAlignment="1">
      <alignment horizontal="center"/>
    </xf>
    <xf numFmtId="164" fontId="1" fillId="2" borderId="10" xfId="0" applyNumberFormat="1" applyFont="1" applyFill="1" applyBorder="1"/>
    <xf numFmtId="0" fontId="1" fillId="2" borderId="10" xfId="0" applyFont="1" applyFill="1" applyBorder="1" applyAlignment="1">
      <alignment wrapText="1"/>
    </xf>
    <xf numFmtId="164" fontId="1" fillId="2" borderId="10" xfId="0" applyNumberFormat="1" applyFont="1" applyFill="1" applyBorder="1" applyAlignment="1">
      <alignment wrapText="1"/>
    </xf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9" xfId="0" applyFont="1" applyFill="1" applyBorder="1"/>
    <xf numFmtId="0" fontId="1" fillId="0" borderId="10" xfId="0" applyFont="1" applyFill="1" applyBorder="1"/>
    <xf numFmtId="164" fontId="1" fillId="0" borderId="10" xfId="0" applyNumberFormat="1" applyFont="1" applyFill="1" applyBorder="1"/>
    <xf numFmtId="0" fontId="1" fillId="0" borderId="10" xfId="0" applyFont="1" applyFill="1" applyBorder="1" applyAlignment="1">
      <alignment horizontal="center"/>
    </xf>
    <xf numFmtId="0" fontId="1" fillId="0" borderId="13" xfId="0" applyFont="1" applyBorder="1"/>
    <xf numFmtId="0" fontId="1" fillId="0" borderId="14" xfId="0" applyFont="1" applyBorder="1"/>
    <xf numFmtId="164" fontId="1" fillId="0" borderId="14" xfId="0" applyNumberFormat="1" applyFont="1" applyBorder="1"/>
    <xf numFmtId="0" fontId="1" fillId="0" borderId="14" xfId="0" applyFont="1" applyBorder="1" applyAlignment="1">
      <alignment horizontal="center"/>
    </xf>
    <xf numFmtId="164" fontId="1" fillId="0" borderId="11" xfId="0" applyNumberFormat="1" applyFont="1" applyBorder="1"/>
    <xf numFmtId="0" fontId="1" fillId="2" borderId="7" xfId="0" applyFont="1" applyFill="1" applyBorder="1"/>
    <xf numFmtId="164" fontId="1" fillId="2" borderId="7" xfId="0" applyNumberFormat="1" applyFont="1" applyFill="1" applyBorder="1"/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/>
    <xf numFmtId="0" fontId="4" fillId="0" borderId="1" xfId="0" applyFont="1" applyBorder="1" applyAlignment="1">
      <alignment horizontal="left" wrapText="1"/>
    </xf>
    <xf numFmtId="0" fontId="4" fillId="2" borderId="6" xfId="0" applyFont="1" applyFill="1" applyBorder="1"/>
    <xf numFmtId="0" fontId="4" fillId="2" borderId="9" xfId="0" applyFont="1" applyFill="1" applyBorder="1" applyAlignment="1"/>
    <xf numFmtId="0" fontId="4" fillId="2" borderId="9" xfId="0" applyFont="1" applyFill="1" applyBorder="1"/>
    <xf numFmtId="0" fontId="4" fillId="2" borderId="9" xfId="0" applyFont="1" applyFill="1" applyBorder="1" applyAlignment="1">
      <alignment wrapText="1"/>
    </xf>
    <xf numFmtId="0" fontId="4" fillId="0" borderId="6" xfId="0" applyFont="1" applyBorder="1"/>
    <xf numFmtId="0" fontId="4" fillId="0" borderId="7" xfId="0" applyFont="1" applyBorder="1"/>
    <xf numFmtId="164" fontId="4" fillId="0" borderId="7" xfId="0" applyNumberFormat="1" applyFont="1" applyBorder="1"/>
    <xf numFmtId="0" fontId="4" fillId="0" borderId="11" xfId="0" applyFont="1" applyBorder="1"/>
    <xf numFmtId="0" fontId="6" fillId="0" borderId="2" xfId="0" applyFont="1" applyBorder="1" applyAlignment="1">
      <alignment horizontal="center" wrapText="1"/>
    </xf>
    <xf numFmtId="2" fontId="1" fillId="0" borderId="14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" fillId="2" borderId="10" xfId="0" applyNumberFormat="1" applyFont="1" applyFill="1" applyBorder="1" applyAlignment="1">
      <alignment horizontal="center"/>
    </xf>
    <xf numFmtId="2" fontId="1" fillId="0" borderId="10" xfId="0" applyNumberFormat="1" applyFont="1" applyFill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2" borderId="7" xfId="0" applyNumberFormat="1" applyFont="1" applyFill="1" applyBorder="1" applyAlignment="1">
      <alignment horizontal="center"/>
    </xf>
    <xf numFmtId="2" fontId="1" fillId="0" borderId="10" xfId="0" applyNumberFormat="1" applyFont="1" applyBorder="1"/>
    <xf numFmtId="2" fontId="1" fillId="0" borderId="10" xfId="0" applyNumberFormat="1" applyFont="1" applyFill="1" applyBorder="1"/>
    <xf numFmtId="2" fontId="1" fillId="0" borderId="15" xfId="0" applyNumberFormat="1" applyFont="1" applyBorder="1" applyAlignment="1">
      <alignment horizontal="center"/>
    </xf>
    <xf numFmtId="2" fontId="1" fillId="2" borderId="15" xfId="0" applyNumberFormat="1" applyFont="1" applyFill="1" applyBorder="1" applyAlignment="1">
      <alignment horizontal="center"/>
    </xf>
    <xf numFmtId="2" fontId="1" fillId="0" borderId="12" xfId="0" applyNumberFormat="1" applyFont="1" applyBorder="1" applyAlignment="1">
      <alignment horizontal="center"/>
    </xf>
    <xf numFmtId="0" fontId="4" fillId="0" borderId="16" xfId="0" applyFont="1" applyBorder="1" applyAlignment="1"/>
    <xf numFmtId="0" fontId="4" fillId="0" borderId="17" xfId="0" applyFont="1" applyBorder="1" applyAlignment="1"/>
    <xf numFmtId="0" fontId="4" fillId="0" borderId="18" xfId="0" applyFont="1" applyBorder="1" applyAlignment="1"/>
    <xf numFmtId="2" fontId="6" fillId="0" borderId="10" xfId="0" applyNumberFormat="1" applyFont="1" applyBorder="1"/>
    <xf numFmtId="0" fontId="1" fillId="0" borderId="4" xfId="0" applyFont="1" applyBorder="1" applyAlignment="1">
      <alignment wrapText="1"/>
    </xf>
    <xf numFmtId="2" fontId="6" fillId="0" borderId="7" xfId="0" applyNumberFormat="1" applyFont="1" applyBorder="1" applyAlignment="1">
      <alignment horizontal="center"/>
    </xf>
    <xf numFmtId="2" fontId="6" fillId="0" borderId="11" xfId="0" applyNumberFormat="1" applyFont="1" applyBorder="1"/>
    <xf numFmtId="0" fontId="1" fillId="3" borderId="14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2" fontId="6" fillId="0" borderId="11" xfId="0" applyNumberFormat="1" applyFont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tabSelected="1" workbookViewId="0">
      <selection activeCell="G55" sqref="G4:G55"/>
    </sheetView>
  </sheetViews>
  <sheetFormatPr defaultRowHeight="14.4" x14ac:dyDescent="0.3"/>
  <cols>
    <col min="1" max="1" width="34.5546875" customWidth="1"/>
    <col min="2" max="2" width="7.88671875" customWidth="1"/>
    <col min="3" max="3" width="5.88671875" customWidth="1"/>
    <col min="4" max="4" width="12.88671875" customWidth="1"/>
    <col min="5" max="5" width="6.33203125" customWidth="1"/>
    <col min="6" max="6" width="3.88671875" customWidth="1"/>
    <col min="7" max="7" width="7.6640625" customWidth="1"/>
    <col min="8" max="9" width="5.44140625" customWidth="1"/>
    <col min="10" max="10" width="5.5546875" customWidth="1"/>
    <col min="11" max="11" width="7.5546875" customWidth="1"/>
    <col min="12" max="12" width="5.5546875" customWidth="1"/>
    <col min="13" max="13" width="10.5546875" customWidth="1"/>
    <col min="14" max="14" width="10.6640625" customWidth="1"/>
  </cols>
  <sheetData>
    <row r="1" spans="1:14" ht="16.2" thickBot="1" x14ac:dyDescent="0.35">
      <c r="A1" s="68" t="s">
        <v>27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4" ht="72.75" customHeight="1" thickBot="1" x14ac:dyDescent="0.35">
      <c r="A2" s="37" t="s">
        <v>24</v>
      </c>
      <c r="B2" s="7" t="s">
        <v>18</v>
      </c>
      <c r="C2" s="7" t="s">
        <v>19</v>
      </c>
      <c r="D2" s="8" t="s">
        <v>0</v>
      </c>
      <c r="E2" s="8" t="s">
        <v>53</v>
      </c>
      <c r="F2" s="8" t="s">
        <v>72</v>
      </c>
      <c r="G2" s="46" t="s">
        <v>54</v>
      </c>
      <c r="H2" s="8" t="s">
        <v>89</v>
      </c>
      <c r="I2" s="8" t="s">
        <v>25</v>
      </c>
      <c r="J2" s="8" t="s">
        <v>20</v>
      </c>
      <c r="K2" s="8" t="s">
        <v>16</v>
      </c>
      <c r="L2" s="8" t="s">
        <v>17</v>
      </c>
      <c r="M2" s="8" t="s">
        <v>93</v>
      </c>
      <c r="N2" s="9" t="s">
        <v>92</v>
      </c>
    </row>
    <row r="3" spans="1:14" ht="15" x14ac:dyDescent="0.3">
      <c r="A3" s="38" t="s">
        <v>22</v>
      </c>
      <c r="B3" s="33"/>
      <c r="C3" s="33"/>
      <c r="D3" s="33"/>
      <c r="E3" s="35" t="s">
        <v>51</v>
      </c>
      <c r="F3" s="35"/>
      <c r="G3" s="33"/>
      <c r="H3" s="33"/>
      <c r="I3" s="33"/>
      <c r="J3" s="33"/>
      <c r="K3" s="33"/>
      <c r="L3" s="33"/>
      <c r="M3" s="33"/>
      <c r="N3" s="36"/>
    </row>
    <row r="4" spans="1:14" x14ac:dyDescent="0.3">
      <c r="A4" s="28" t="s">
        <v>5</v>
      </c>
      <c r="B4" s="29" t="s">
        <v>2</v>
      </c>
      <c r="C4" s="30" t="s">
        <v>28</v>
      </c>
      <c r="D4" s="29" t="s">
        <v>29</v>
      </c>
      <c r="E4" s="29">
        <v>26.45</v>
      </c>
      <c r="F4" s="29"/>
      <c r="G4" s="65"/>
      <c r="H4" s="31" t="s">
        <v>6</v>
      </c>
      <c r="I4" s="31"/>
      <c r="J4" s="31"/>
      <c r="K4" s="31"/>
      <c r="L4" s="31"/>
      <c r="M4" s="47">
        <f>E4*G4*104</f>
        <v>0</v>
      </c>
      <c r="N4" s="55">
        <f>M4*1.21</f>
        <v>0</v>
      </c>
    </row>
    <row r="5" spans="1:14" x14ac:dyDescent="0.3">
      <c r="A5" s="28" t="s">
        <v>63</v>
      </c>
      <c r="B5" s="29" t="s">
        <v>2</v>
      </c>
      <c r="C5" s="30" t="s">
        <v>62</v>
      </c>
      <c r="D5" s="29" t="s">
        <v>35</v>
      </c>
      <c r="E5" s="29">
        <v>5.59</v>
      </c>
      <c r="F5" s="29"/>
      <c r="G5" s="65"/>
      <c r="H5" s="31"/>
      <c r="I5" s="31"/>
      <c r="J5" s="31"/>
      <c r="K5" s="31" t="s">
        <v>6</v>
      </c>
      <c r="L5" s="31"/>
      <c r="M5" s="47">
        <f>E5*G5*2</f>
        <v>0</v>
      </c>
      <c r="N5" s="55">
        <f t="shared" ref="N5:N27" si="0">M5*1.21</f>
        <v>0</v>
      </c>
    </row>
    <row r="6" spans="1:14" x14ac:dyDescent="0.3">
      <c r="A6" s="28" t="s">
        <v>4</v>
      </c>
      <c r="B6" s="29" t="s">
        <v>2</v>
      </c>
      <c r="C6" s="30" t="s">
        <v>30</v>
      </c>
      <c r="D6" s="29" t="s">
        <v>34</v>
      </c>
      <c r="E6" s="29">
        <v>1.88</v>
      </c>
      <c r="F6" s="29"/>
      <c r="G6" s="65"/>
      <c r="H6" s="31"/>
      <c r="I6" s="31"/>
      <c r="J6" s="31" t="s">
        <v>6</v>
      </c>
      <c r="K6" s="31"/>
      <c r="L6" s="31"/>
      <c r="M6" s="47">
        <f>E6*G6*12</f>
        <v>0</v>
      </c>
      <c r="N6" s="55">
        <f t="shared" si="0"/>
        <v>0</v>
      </c>
    </row>
    <row r="7" spans="1:14" x14ac:dyDescent="0.3">
      <c r="A7" s="28" t="s">
        <v>55</v>
      </c>
      <c r="B7" s="29" t="s">
        <v>2</v>
      </c>
      <c r="C7" s="30" t="s">
        <v>56</v>
      </c>
      <c r="D7" s="29" t="s">
        <v>34</v>
      </c>
      <c r="E7" s="29">
        <v>11.02</v>
      </c>
      <c r="F7" s="29"/>
      <c r="G7" s="65"/>
      <c r="H7" s="31"/>
      <c r="I7" s="31"/>
      <c r="J7" s="31"/>
      <c r="K7" s="31"/>
      <c r="L7" s="31" t="s">
        <v>6</v>
      </c>
      <c r="M7" s="47">
        <f>E7*G7*1</f>
        <v>0</v>
      </c>
      <c r="N7" s="55">
        <f t="shared" si="0"/>
        <v>0</v>
      </c>
    </row>
    <row r="8" spans="1:14" x14ac:dyDescent="0.3">
      <c r="A8" s="28" t="s">
        <v>57</v>
      </c>
      <c r="B8" s="29" t="s">
        <v>2</v>
      </c>
      <c r="C8" s="30" t="s">
        <v>58</v>
      </c>
      <c r="D8" s="29" t="s">
        <v>34</v>
      </c>
      <c r="E8" s="29">
        <v>1.75</v>
      </c>
      <c r="F8" s="29"/>
      <c r="G8" s="65"/>
      <c r="H8" s="31"/>
      <c r="I8" s="31"/>
      <c r="J8" s="31"/>
      <c r="K8" s="31"/>
      <c r="L8" s="31" t="s">
        <v>6</v>
      </c>
      <c r="M8" s="47">
        <f>E8*G8*1</f>
        <v>0</v>
      </c>
      <c r="N8" s="55">
        <f t="shared" si="0"/>
        <v>0</v>
      </c>
    </row>
    <row r="9" spans="1:14" x14ac:dyDescent="0.3">
      <c r="A9" s="28" t="s">
        <v>57</v>
      </c>
      <c r="B9" s="29" t="s">
        <v>2</v>
      </c>
      <c r="C9" s="30" t="s">
        <v>59</v>
      </c>
      <c r="D9" s="29" t="s">
        <v>34</v>
      </c>
      <c r="E9" s="29">
        <v>13.25</v>
      </c>
      <c r="F9" s="29"/>
      <c r="G9" s="65"/>
      <c r="H9" s="31"/>
      <c r="I9" s="31"/>
      <c r="J9" s="31"/>
      <c r="K9" s="31"/>
      <c r="L9" s="31" t="s">
        <v>6</v>
      </c>
      <c r="M9" s="47">
        <f>E9*G9*1</f>
        <v>0</v>
      </c>
      <c r="N9" s="55">
        <f t="shared" si="0"/>
        <v>0</v>
      </c>
    </row>
    <row r="10" spans="1:14" x14ac:dyDescent="0.3">
      <c r="A10" s="11" t="s">
        <v>31</v>
      </c>
      <c r="B10" s="12" t="s">
        <v>2</v>
      </c>
      <c r="C10" s="13" t="s">
        <v>32</v>
      </c>
      <c r="D10" s="29" t="s">
        <v>35</v>
      </c>
      <c r="E10" s="12">
        <v>20.14</v>
      </c>
      <c r="F10" s="12"/>
      <c r="G10" s="65"/>
      <c r="H10" s="14"/>
      <c r="I10" s="14"/>
      <c r="J10" s="14" t="s">
        <v>6</v>
      </c>
      <c r="K10" s="14"/>
      <c r="L10" s="14"/>
      <c r="M10" s="47">
        <f>E10*G10*12</f>
        <v>0</v>
      </c>
      <c r="N10" s="55">
        <f t="shared" si="0"/>
        <v>0</v>
      </c>
    </row>
    <row r="11" spans="1:14" x14ac:dyDescent="0.3">
      <c r="A11" s="11" t="s">
        <v>60</v>
      </c>
      <c r="B11" s="12" t="s">
        <v>2</v>
      </c>
      <c r="C11" s="13" t="s">
        <v>61</v>
      </c>
      <c r="D11" s="29" t="s">
        <v>35</v>
      </c>
      <c r="E11" s="12">
        <v>8.36</v>
      </c>
      <c r="F11" s="12"/>
      <c r="G11" s="65"/>
      <c r="H11" s="14"/>
      <c r="I11" s="14"/>
      <c r="J11" s="14"/>
      <c r="K11" s="14" t="s">
        <v>6</v>
      </c>
      <c r="L11" s="14"/>
      <c r="M11" s="47">
        <f>E11*G11*2</f>
        <v>0</v>
      </c>
      <c r="N11" s="55">
        <f t="shared" si="0"/>
        <v>0</v>
      </c>
    </row>
    <row r="12" spans="1:14" x14ac:dyDescent="0.3">
      <c r="A12" s="11" t="s">
        <v>52</v>
      </c>
      <c r="B12" s="12" t="s">
        <v>2</v>
      </c>
      <c r="C12" s="13" t="s">
        <v>33</v>
      </c>
      <c r="D12" s="29" t="s">
        <v>35</v>
      </c>
      <c r="E12" s="12">
        <v>13.89</v>
      </c>
      <c r="F12" s="12"/>
      <c r="G12" s="65"/>
      <c r="H12" s="14"/>
      <c r="I12" s="14"/>
      <c r="J12" s="14" t="s">
        <v>6</v>
      </c>
      <c r="K12" s="14"/>
      <c r="L12" s="14"/>
      <c r="M12" s="48">
        <f>E12*G12*12</f>
        <v>0</v>
      </c>
      <c r="N12" s="55">
        <f t="shared" si="0"/>
        <v>0</v>
      </c>
    </row>
    <row r="13" spans="1:14" x14ac:dyDescent="0.3">
      <c r="A13" s="11" t="s">
        <v>36</v>
      </c>
      <c r="B13" s="12" t="s">
        <v>2</v>
      </c>
      <c r="C13" s="13" t="s">
        <v>38</v>
      </c>
      <c r="D13" s="29" t="s">
        <v>35</v>
      </c>
      <c r="E13" s="12">
        <v>30.42</v>
      </c>
      <c r="F13" s="12"/>
      <c r="G13" s="65"/>
      <c r="H13" s="14"/>
      <c r="I13" s="14"/>
      <c r="J13" s="14" t="s">
        <v>6</v>
      </c>
      <c r="K13" s="14"/>
      <c r="L13" s="14"/>
      <c r="M13" s="48">
        <f>E13*G13*12</f>
        <v>0</v>
      </c>
      <c r="N13" s="55">
        <f t="shared" si="0"/>
        <v>0</v>
      </c>
    </row>
    <row r="14" spans="1:14" x14ac:dyDescent="0.3">
      <c r="A14" s="2" t="s">
        <v>36</v>
      </c>
      <c r="B14" s="12" t="s">
        <v>2</v>
      </c>
      <c r="C14" s="13" t="s">
        <v>37</v>
      </c>
      <c r="D14" s="29" t="s">
        <v>35</v>
      </c>
      <c r="E14" s="12">
        <v>13.16</v>
      </c>
      <c r="F14" s="12"/>
      <c r="G14" s="65"/>
      <c r="H14" s="14"/>
      <c r="I14" s="14"/>
      <c r="J14" s="14" t="s">
        <v>6</v>
      </c>
      <c r="K14" s="14"/>
      <c r="L14" s="14"/>
      <c r="M14" s="48">
        <f>E14*G14*12</f>
        <v>0</v>
      </c>
      <c r="N14" s="55">
        <f t="shared" si="0"/>
        <v>0</v>
      </c>
    </row>
    <row r="15" spans="1:14" x14ac:dyDescent="0.3">
      <c r="A15" s="2" t="s">
        <v>50</v>
      </c>
      <c r="B15" s="12" t="s">
        <v>2</v>
      </c>
      <c r="C15" s="13" t="s">
        <v>39</v>
      </c>
      <c r="D15" s="29" t="s">
        <v>35</v>
      </c>
      <c r="E15" s="12">
        <v>3.86</v>
      </c>
      <c r="F15" s="12"/>
      <c r="G15" s="65"/>
      <c r="H15" s="14"/>
      <c r="I15" s="14"/>
      <c r="J15" s="14" t="s">
        <v>6</v>
      </c>
      <c r="K15" s="14"/>
      <c r="L15" s="14"/>
      <c r="M15" s="48">
        <f>E15*G15*12</f>
        <v>0</v>
      </c>
      <c r="N15" s="55">
        <f t="shared" si="0"/>
        <v>0</v>
      </c>
    </row>
    <row r="16" spans="1:14" x14ac:dyDescent="0.3">
      <c r="A16" s="2" t="s">
        <v>63</v>
      </c>
      <c r="B16" s="12" t="s">
        <v>2</v>
      </c>
      <c r="C16" s="13" t="s">
        <v>64</v>
      </c>
      <c r="D16" s="29" t="s">
        <v>35</v>
      </c>
      <c r="E16" s="12">
        <v>1.51</v>
      </c>
      <c r="F16" s="12"/>
      <c r="G16" s="65"/>
      <c r="H16" s="14"/>
      <c r="I16" s="14"/>
      <c r="J16" s="14"/>
      <c r="K16" s="14" t="s">
        <v>6</v>
      </c>
      <c r="L16" s="14"/>
      <c r="M16" s="47">
        <f>E16*G16*2</f>
        <v>0</v>
      </c>
      <c r="N16" s="55">
        <f t="shared" si="0"/>
        <v>0</v>
      </c>
    </row>
    <row r="17" spans="1:14" x14ac:dyDescent="0.3">
      <c r="A17" s="11" t="s">
        <v>40</v>
      </c>
      <c r="B17" s="12" t="s">
        <v>3</v>
      </c>
      <c r="C17" s="15" t="s">
        <v>41</v>
      </c>
      <c r="D17" s="29" t="s">
        <v>29</v>
      </c>
      <c r="E17" s="12">
        <v>5.52</v>
      </c>
      <c r="F17" s="12"/>
      <c r="G17" s="65"/>
      <c r="H17" s="14" t="s">
        <v>6</v>
      </c>
      <c r="I17" s="14"/>
      <c r="J17" s="14"/>
      <c r="K17" s="14"/>
      <c r="L17" s="14"/>
      <c r="M17" s="47">
        <f>E17*G17*104</f>
        <v>0</v>
      </c>
      <c r="N17" s="55">
        <f t="shared" si="0"/>
        <v>0</v>
      </c>
    </row>
    <row r="18" spans="1:14" ht="14.25" customHeight="1" x14ac:dyDescent="0.3">
      <c r="A18" s="11" t="s">
        <v>44</v>
      </c>
      <c r="B18" s="12" t="s">
        <v>3</v>
      </c>
      <c r="C18" s="15" t="s">
        <v>45</v>
      </c>
      <c r="D18" s="29" t="s">
        <v>29</v>
      </c>
      <c r="E18" s="12">
        <v>12.46</v>
      </c>
      <c r="F18" s="12"/>
      <c r="G18" s="65"/>
      <c r="H18" s="14" t="s">
        <v>6</v>
      </c>
      <c r="I18" s="14"/>
      <c r="J18" s="14"/>
      <c r="K18" s="14"/>
      <c r="L18" s="14"/>
      <c r="M18" s="47">
        <f>E18*G18*104</f>
        <v>0</v>
      </c>
      <c r="N18" s="55">
        <f t="shared" si="0"/>
        <v>0</v>
      </c>
    </row>
    <row r="19" spans="1:14" ht="14.25" customHeight="1" x14ac:dyDescent="0.3">
      <c r="A19" s="11" t="s">
        <v>47</v>
      </c>
      <c r="B19" s="12" t="s">
        <v>3</v>
      </c>
      <c r="C19" s="15" t="s">
        <v>46</v>
      </c>
      <c r="D19" s="29" t="s">
        <v>48</v>
      </c>
      <c r="E19" s="12">
        <v>15.01</v>
      </c>
      <c r="F19" s="12"/>
      <c r="G19" s="65"/>
      <c r="H19" s="14" t="s">
        <v>6</v>
      </c>
      <c r="I19" s="14"/>
      <c r="J19" s="14"/>
      <c r="K19" s="14"/>
      <c r="L19" s="14"/>
      <c r="M19" s="47">
        <f>E19*G19*104</f>
        <v>0</v>
      </c>
      <c r="N19" s="55">
        <f t="shared" si="0"/>
        <v>0</v>
      </c>
    </row>
    <row r="20" spans="1:14" ht="14.25" customHeight="1" x14ac:dyDescent="0.3">
      <c r="A20" s="11" t="s">
        <v>63</v>
      </c>
      <c r="B20" s="12" t="s">
        <v>3</v>
      </c>
      <c r="C20" s="15" t="s">
        <v>65</v>
      </c>
      <c r="D20" s="29" t="s">
        <v>29</v>
      </c>
      <c r="E20" s="53">
        <v>1.9</v>
      </c>
      <c r="F20" s="12"/>
      <c r="G20" s="65"/>
      <c r="H20" s="14"/>
      <c r="I20" s="14"/>
      <c r="J20" s="14"/>
      <c r="K20" s="14" t="s">
        <v>6</v>
      </c>
      <c r="L20" s="14"/>
      <c r="M20" s="47">
        <f>E20*G20*2</f>
        <v>0</v>
      </c>
      <c r="N20" s="55">
        <f t="shared" si="0"/>
        <v>0</v>
      </c>
    </row>
    <row r="21" spans="1:14" ht="14.25" customHeight="1" x14ac:dyDescent="0.3">
      <c r="A21" s="11" t="s">
        <v>44</v>
      </c>
      <c r="B21" s="12" t="s">
        <v>7</v>
      </c>
      <c r="C21" s="15" t="s">
        <v>42</v>
      </c>
      <c r="D21" s="29" t="s">
        <v>29</v>
      </c>
      <c r="E21" s="12">
        <v>11.83</v>
      </c>
      <c r="F21" s="12"/>
      <c r="G21" s="65"/>
      <c r="H21" s="14" t="s">
        <v>6</v>
      </c>
      <c r="I21" s="14"/>
      <c r="J21" s="14"/>
      <c r="K21" s="14"/>
      <c r="L21" s="14"/>
      <c r="M21" s="47">
        <f>E21*G21*104</f>
        <v>0</v>
      </c>
      <c r="N21" s="55">
        <f t="shared" si="0"/>
        <v>0</v>
      </c>
    </row>
    <row r="22" spans="1:14" ht="14.25" customHeight="1" x14ac:dyDescent="0.3">
      <c r="A22" s="11" t="s">
        <v>47</v>
      </c>
      <c r="B22" s="12" t="s">
        <v>7</v>
      </c>
      <c r="C22" s="15" t="s">
        <v>79</v>
      </c>
      <c r="D22" s="29" t="s">
        <v>48</v>
      </c>
      <c r="E22" s="12">
        <v>14.68</v>
      </c>
      <c r="F22" s="12"/>
      <c r="G22" s="65"/>
      <c r="H22" s="14" t="s">
        <v>6</v>
      </c>
      <c r="I22" s="14"/>
      <c r="J22" s="14"/>
      <c r="K22" s="14"/>
      <c r="L22" s="14"/>
      <c r="M22" s="47">
        <f>E22*G22*104</f>
        <v>0</v>
      </c>
      <c r="N22" s="55">
        <f t="shared" si="0"/>
        <v>0</v>
      </c>
    </row>
    <row r="23" spans="1:14" ht="14.25" customHeight="1" x14ac:dyDescent="0.3">
      <c r="A23" s="11" t="s">
        <v>63</v>
      </c>
      <c r="B23" s="12" t="s">
        <v>7</v>
      </c>
      <c r="C23" s="15" t="s">
        <v>66</v>
      </c>
      <c r="D23" s="29" t="s">
        <v>29</v>
      </c>
      <c r="E23" s="53">
        <v>1.9</v>
      </c>
      <c r="F23" s="12"/>
      <c r="G23" s="65"/>
      <c r="H23" s="14"/>
      <c r="I23" s="14"/>
      <c r="J23" s="14"/>
      <c r="K23" s="14" t="s">
        <v>6</v>
      </c>
      <c r="L23" s="14"/>
      <c r="M23" s="47">
        <f>E23*G23*2</f>
        <v>0</v>
      </c>
      <c r="N23" s="55">
        <f t="shared" si="0"/>
        <v>0</v>
      </c>
    </row>
    <row r="24" spans="1:14" ht="14.25" customHeight="1" x14ac:dyDescent="0.3">
      <c r="A24" s="11" t="s">
        <v>44</v>
      </c>
      <c r="B24" s="12" t="s">
        <v>8</v>
      </c>
      <c r="C24" s="15" t="s">
        <v>43</v>
      </c>
      <c r="D24" s="29" t="s">
        <v>35</v>
      </c>
      <c r="E24" s="12">
        <v>11.83</v>
      </c>
      <c r="F24" s="12"/>
      <c r="G24" s="65"/>
      <c r="H24" s="14" t="s">
        <v>6</v>
      </c>
      <c r="I24" s="14"/>
      <c r="J24" s="14"/>
      <c r="K24" s="14"/>
      <c r="L24" s="14"/>
      <c r="M24" s="47">
        <f>E24*G24*104</f>
        <v>0</v>
      </c>
      <c r="N24" s="55">
        <f t="shared" si="0"/>
        <v>0</v>
      </c>
    </row>
    <row r="25" spans="1:14" ht="14.25" customHeight="1" x14ac:dyDescent="0.3">
      <c r="A25" s="24" t="s">
        <v>47</v>
      </c>
      <c r="B25" s="12" t="s">
        <v>8</v>
      </c>
      <c r="C25" s="15" t="s">
        <v>49</v>
      </c>
      <c r="D25" s="12" t="s">
        <v>48</v>
      </c>
      <c r="E25" s="12">
        <v>14.68</v>
      </c>
      <c r="F25" s="12"/>
      <c r="G25" s="65"/>
      <c r="H25" s="14" t="s">
        <v>6</v>
      </c>
      <c r="I25" s="14"/>
      <c r="J25" s="14"/>
      <c r="K25" s="14"/>
      <c r="L25" s="14"/>
      <c r="M25" s="47">
        <f>E25*G25*104</f>
        <v>0</v>
      </c>
      <c r="N25" s="55">
        <f t="shared" si="0"/>
        <v>0</v>
      </c>
    </row>
    <row r="26" spans="1:14" ht="15" customHeight="1" x14ac:dyDescent="0.3">
      <c r="A26" s="11" t="s">
        <v>63</v>
      </c>
      <c r="B26" s="12" t="s">
        <v>8</v>
      </c>
      <c r="C26" s="15" t="s">
        <v>66</v>
      </c>
      <c r="D26" s="29" t="s">
        <v>29</v>
      </c>
      <c r="E26" s="53">
        <v>1.9</v>
      </c>
      <c r="F26" s="12"/>
      <c r="G26" s="65"/>
      <c r="H26" s="14"/>
      <c r="I26" s="14"/>
      <c r="J26" s="14"/>
      <c r="K26" s="14" t="s">
        <v>6</v>
      </c>
      <c r="L26" s="14"/>
      <c r="M26" s="47">
        <f>E26*G26*2</f>
        <v>0</v>
      </c>
      <c r="N26" s="55">
        <f t="shared" si="0"/>
        <v>0</v>
      </c>
    </row>
    <row r="27" spans="1:14" ht="15" customHeight="1" x14ac:dyDescent="0.3">
      <c r="A27" s="11" t="s">
        <v>47</v>
      </c>
      <c r="B27" s="12" t="s">
        <v>80</v>
      </c>
      <c r="C27" s="15" t="s">
        <v>81</v>
      </c>
      <c r="D27" s="29" t="s">
        <v>48</v>
      </c>
      <c r="E27" s="53">
        <v>14.68</v>
      </c>
      <c r="F27" s="12"/>
      <c r="G27" s="65"/>
      <c r="H27" s="14"/>
      <c r="I27" s="14" t="s">
        <v>6</v>
      </c>
      <c r="J27" s="14"/>
      <c r="K27" s="14"/>
      <c r="L27" s="14"/>
      <c r="M27" s="47">
        <f>E27*G27*52</f>
        <v>0</v>
      </c>
      <c r="N27" s="55">
        <f t="shared" si="0"/>
        <v>0</v>
      </c>
    </row>
    <row r="28" spans="1:14" ht="15" customHeight="1" x14ac:dyDescent="0.3">
      <c r="A28" s="39" t="s">
        <v>86</v>
      </c>
      <c r="B28" s="16"/>
      <c r="C28" s="17"/>
      <c r="D28" s="16"/>
      <c r="E28" s="16"/>
      <c r="F28" s="16"/>
      <c r="G28" s="18"/>
      <c r="H28" s="18"/>
      <c r="I28" s="18"/>
      <c r="J28" s="18"/>
      <c r="K28" s="18"/>
      <c r="L28" s="18"/>
      <c r="M28" s="49"/>
      <c r="N28" s="56"/>
    </row>
    <row r="29" spans="1:14" x14ac:dyDescent="0.3">
      <c r="A29" s="11" t="s">
        <v>88</v>
      </c>
      <c r="B29" s="12"/>
      <c r="C29" s="15"/>
      <c r="D29" s="12"/>
      <c r="E29" s="53">
        <v>3.8</v>
      </c>
      <c r="F29" s="12">
        <v>2</v>
      </c>
      <c r="G29" s="66"/>
      <c r="H29" s="14"/>
      <c r="I29" s="14" t="s">
        <v>6</v>
      </c>
      <c r="J29" s="14"/>
      <c r="K29" s="14"/>
      <c r="L29" s="14"/>
      <c r="M29" s="48">
        <f>E29*G29*52</f>
        <v>0</v>
      </c>
      <c r="N29" s="55">
        <f t="shared" ref="N29:N30" si="1">M29*1.21</f>
        <v>0</v>
      </c>
    </row>
    <row r="30" spans="1:14" x14ac:dyDescent="0.3">
      <c r="A30" s="11" t="s">
        <v>83</v>
      </c>
      <c r="B30" s="12" t="s">
        <v>80</v>
      </c>
      <c r="C30" s="15" t="s">
        <v>84</v>
      </c>
      <c r="D30" s="29" t="s">
        <v>85</v>
      </c>
      <c r="E30" s="53">
        <v>270</v>
      </c>
      <c r="F30" s="12"/>
      <c r="G30" s="65"/>
      <c r="H30" s="14"/>
      <c r="I30" s="14"/>
      <c r="J30" s="14"/>
      <c r="K30" s="14" t="s">
        <v>6</v>
      </c>
      <c r="L30" s="14"/>
      <c r="M30" s="47">
        <f>E30*G30*2</f>
        <v>0</v>
      </c>
      <c r="N30" s="55">
        <f t="shared" si="1"/>
        <v>0</v>
      </c>
    </row>
    <row r="31" spans="1:14" x14ac:dyDescent="0.3">
      <c r="A31" s="40" t="s">
        <v>21</v>
      </c>
      <c r="B31" s="16"/>
      <c r="C31" s="17"/>
      <c r="D31" s="16"/>
      <c r="E31" s="16"/>
      <c r="F31" s="16"/>
      <c r="G31" s="18"/>
      <c r="H31" s="18"/>
      <c r="I31" s="18"/>
      <c r="J31" s="18"/>
      <c r="K31" s="18"/>
      <c r="L31" s="18"/>
      <c r="M31" s="49"/>
      <c r="N31" s="56"/>
    </row>
    <row r="32" spans="1:14" x14ac:dyDescent="0.3">
      <c r="A32" s="11" t="s">
        <v>67</v>
      </c>
      <c r="B32" s="12"/>
      <c r="C32" s="15"/>
      <c r="D32" s="12"/>
      <c r="E32" s="53">
        <v>5</v>
      </c>
      <c r="F32" s="12"/>
      <c r="G32" s="66"/>
      <c r="H32" s="14"/>
      <c r="I32" s="14" t="s">
        <v>6</v>
      </c>
      <c r="J32" s="14"/>
      <c r="K32" s="14"/>
      <c r="L32" s="14"/>
      <c r="M32" s="48">
        <f>E32*G32*52</f>
        <v>0</v>
      </c>
      <c r="N32" s="55">
        <f>M32*1.21</f>
        <v>0</v>
      </c>
    </row>
    <row r="33" spans="1:14" x14ac:dyDescent="0.3">
      <c r="A33" s="11" t="s">
        <v>82</v>
      </c>
      <c r="B33" s="12"/>
      <c r="C33" s="15"/>
      <c r="D33" s="12"/>
      <c r="E33" s="61">
        <f>SUM(E4:E32)</f>
        <v>536.47</v>
      </c>
      <c r="F33" s="12"/>
      <c r="G33" s="66"/>
      <c r="H33" s="14"/>
      <c r="I33" s="14"/>
      <c r="J33" s="14"/>
      <c r="K33" s="14"/>
      <c r="L33" s="14"/>
      <c r="M33" s="48"/>
      <c r="N33" s="55"/>
    </row>
    <row r="34" spans="1:14" x14ac:dyDescent="0.3">
      <c r="A34" s="40" t="s">
        <v>74</v>
      </c>
      <c r="B34" s="16"/>
      <c r="C34" s="19"/>
      <c r="D34" s="16"/>
      <c r="E34" s="16"/>
      <c r="F34" s="16"/>
      <c r="G34" s="18"/>
      <c r="H34" s="18"/>
      <c r="I34" s="18"/>
      <c r="J34" s="18"/>
      <c r="K34" s="18"/>
      <c r="L34" s="18"/>
      <c r="M34" s="49"/>
      <c r="N34" s="56"/>
    </row>
    <row r="35" spans="1:14" x14ac:dyDescent="0.3">
      <c r="A35" s="24" t="s">
        <v>78</v>
      </c>
      <c r="B35" s="25"/>
      <c r="C35" s="26"/>
      <c r="D35" s="25"/>
      <c r="E35" s="54">
        <v>3.2</v>
      </c>
      <c r="F35" s="25"/>
      <c r="G35" s="66"/>
      <c r="H35" s="27"/>
      <c r="I35" s="27" t="s">
        <v>6</v>
      </c>
      <c r="J35" s="27"/>
      <c r="K35" s="27"/>
      <c r="L35" s="27"/>
      <c r="M35" s="50">
        <f>E35*G35*52</f>
        <v>0</v>
      </c>
      <c r="N35" s="55">
        <f t="shared" ref="N35:N44" si="2">M35*1.21</f>
        <v>0</v>
      </c>
    </row>
    <row r="36" spans="1:14" x14ac:dyDescent="0.3">
      <c r="A36" s="2" t="s">
        <v>10</v>
      </c>
      <c r="B36" s="12"/>
      <c r="C36" s="13"/>
      <c r="D36" s="12"/>
      <c r="E36" s="12"/>
      <c r="F36" s="12">
        <v>4</v>
      </c>
      <c r="G36" s="66"/>
      <c r="H36" s="14"/>
      <c r="I36" s="14"/>
      <c r="J36" s="14"/>
      <c r="K36" s="14" t="s">
        <v>6</v>
      </c>
      <c r="L36" s="14"/>
      <c r="M36" s="48">
        <f>F36*G36*2</f>
        <v>0</v>
      </c>
      <c r="N36" s="55">
        <f t="shared" si="2"/>
        <v>0</v>
      </c>
    </row>
    <row r="37" spans="1:14" ht="17.25" customHeight="1" x14ac:dyDescent="0.3">
      <c r="A37" s="2" t="s">
        <v>68</v>
      </c>
      <c r="B37" s="12"/>
      <c r="C37" s="13"/>
      <c r="D37" s="12"/>
      <c r="E37" s="12"/>
      <c r="F37" s="12">
        <v>1</v>
      </c>
      <c r="G37" s="66"/>
      <c r="H37" s="14"/>
      <c r="I37" s="14"/>
      <c r="J37" s="14" t="s">
        <v>6</v>
      </c>
      <c r="K37" s="14"/>
      <c r="L37" s="14"/>
      <c r="M37" s="48">
        <f>F37*G37*12</f>
        <v>0</v>
      </c>
      <c r="N37" s="55">
        <f t="shared" si="2"/>
        <v>0</v>
      </c>
    </row>
    <row r="38" spans="1:14" ht="16.5" customHeight="1" x14ac:dyDescent="0.3">
      <c r="A38" s="2" t="s">
        <v>75</v>
      </c>
      <c r="B38" s="12"/>
      <c r="C38" s="13"/>
      <c r="D38" s="12"/>
      <c r="E38" s="12"/>
      <c r="F38" s="12">
        <v>1</v>
      </c>
      <c r="G38" s="66"/>
      <c r="H38" s="14"/>
      <c r="I38" s="14"/>
      <c r="J38" s="14"/>
      <c r="K38" s="14" t="s">
        <v>6</v>
      </c>
      <c r="L38" s="14"/>
      <c r="M38" s="48">
        <f t="shared" ref="M38" si="3">F38*G38*2</f>
        <v>0</v>
      </c>
      <c r="N38" s="55">
        <f t="shared" si="2"/>
        <v>0</v>
      </c>
    </row>
    <row r="39" spans="1:14" x14ac:dyDescent="0.3">
      <c r="A39" s="2" t="s">
        <v>12</v>
      </c>
      <c r="B39" s="12"/>
      <c r="C39" s="13"/>
      <c r="D39" s="12"/>
      <c r="E39" s="53">
        <v>32</v>
      </c>
      <c r="F39" s="12"/>
      <c r="G39" s="66"/>
      <c r="H39" s="14"/>
      <c r="I39" s="14"/>
      <c r="J39" s="14" t="s">
        <v>6</v>
      </c>
      <c r="K39" s="14"/>
      <c r="L39" s="14"/>
      <c r="M39" s="48">
        <f>F39*G39*12</f>
        <v>0</v>
      </c>
      <c r="N39" s="55">
        <f t="shared" si="2"/>
        <v>0</v>
      </c>
    </row>
    <row r="40" spans="1:14" ht="27.6" x14ac:dyDescent="0.3">
      <c r="A40" s="2" t="s">
        <v>76</v>
      </c>
      <c r="B40" s="12"/>
      <c r="C40" s="13"/>
      <c r="D40" s="12"/>
      <c r="E40" s="12"/>
      <c r="F40" s="12">
        <v>10</v>
      </c>
      <c r="G40" s="66"/>
      <c r="H40" s="14"/>
      <c r="I40" s="14"/>
      <c r="J40" s="14"/>
      <c r="K40" s="14" t="s">
        <v>6</v>
      </c>
      <c r="L40" s="14"/>
      <c r="M40" s="48">
        <f>F40*G40*2</f>
        <v>0</v>
      </c>
      <c r="N40" s="55">
        <f t="shared" si="2"/>
        <v>0</v>
      </c>
    </row>
    <row r="41" spans="1:14" ht="27.6" x14ac:dyDescent="0.3">
      <c r="A41" s="2" t="s">
        <v>69</v>
      </c>
      <c r="B41" s="12"/>
      <c r="C41" s="13"/>
      <c r="D41" s="12"/>
      <c r="E41" s="12"/>
      <c r="F41" s="12">
        <v>2</v>
      </c>
      <c r="G41" s="66"/>
      <c r="H41" s="14"/>
      <c r="I41" s="14"/>
      <c r="J41" s="14" t="s">
        <v>6</v>
      </c>
      <c r="K41" s="14"/>
      <c r="L41" s="14"/>
      <c r="M41" s="48">
        <f>F41*G41*12</f>
        <v>0</v>
      </c>
      <c r="N41" s="55">
        <f t="shared" si="2"/>
        <v>0</v>
      </c>
    </row>
    <row r="42" spans="1:14" x14ac:dyDescent="0.3">
      <c r="A42" s="2" t="s">
        <v>13</v>
      </c>
      <c r="B42" s="12"/>
      <c r="C42" s="13"/>
      <c r="D42" s="12"/>
      <c r="E42" s="12"/>
      <c r="F42" s="12">
        <v>7</v>
      </c>
      <c r="G42" s="66"/>
      <c r="H42" s="14"/>
      <c r="I42" s="14"/>
      <c r="J42" s="14"/>
      <c r="K42" s="14" t="s">
        <v>6</v>
      </c>
      <c r="L42" s="14"/>
      <c r="M42" s="48">
        <f>F42*G42*2</f>
        <v>0</v>
      </c>
      <c r="N42" s="55">
        <f t="shared" si="2"/>
        <v>0</v>
      </c>
    </row>
    <row r="43" spans="1:14" x14ac:dyDescent="0.3">
      <c r="A43" s="2" t="s">
        <v>14</v>
      </c>
      <c r="B43" s="12"/>
      <c r="C43" s="13"/>
      <c r="D43" s="12"/>
      <c r="E43" s="12"/>
      <c r="F43" s="12">
        <v>36</v>
      </c>
      <c r="G43" s="66"/>
      <c r="H43" s="14"/>
      <c r="I43" s="14"/>
      <c r="J43" s="14"/>
      <c r="K43" s="14"/>
      <c r="L43" s="14" t="s">
        <v>6</v>
      </c>
      <c r="M43" s="48">
        <f>F43*G43*1</f>
        <v>0</v>
      </c>
      <c r="N43" s="55">
        <f t="shared" si="2"/>
        <v>0</v>
      </c>
    </row>
    <row r="44" spans="1:14" x14ac:dyDescent="0.3">
      <c r="A44" s="2" t="s">
        <v>15</v>
      </c>
      <c r="B44" s="12"/>
      <c r="C44" s="13"/>
      <c r="D44" s="12"/>
      <c r="E44" s="12"/>
      <c r="F44" s="12">
        <v>14</v>
      </c>
      <c r="G44" s="66"/>
      <c r="H44" s="14"/>
      <c r="I44" s="14"/>
      <c r="J44" s="14"/>
      <c r="K44" s="14" t="s">
        <v>6</v>
      </c>
      <c r="L44" s="14"/>
      <c r="M44" s="48">
        <f>F44*G44*2</f>
        <v>0</v>
      </c>
      <c r="N44" s="55">
        <f t="shared" si="2"/>
        <v>0</v>
      </c>
    </row>
    <row r="45" spans="1:14" x14ac:dyDescent="0.3">
      <c r="A45" s="41" t="s">
        <v>26</v>
      </c>
      <c r="B45" s="20"/>
      <c r="C45" s="21"/>
      <c r="D45" s="16"/>
      <c r="E45" s="16"/>
      <c r="F45" s="16"/>
      <c r="G45" s="18"/>
      <c r="H45" s="18"/>
      <c r="I45" s="18"/>
      <c r="J45" s="18"/>
      <c r="K45" s="18"/>
      <c r="L45" s="18"/>
      <c r="M45" s="49"/>
      <c r="N45" s="56"/>
    </row>
    <row r="46" spans="1:14" ht="27.6" x14ac:dyDescent="0.3">
      <c r="A46" s="2" t="s">
        <v>70</v>
      </c>
      <c r="B46" s="12"/>
      <c r="C46" s="13"/>
      <c r="D46" s="12"/>
      <c r="E46" s="53">
        <v>11</v>
      </c>
      <c r="F46" s="12"/>
      <c r="G46" s="66"/>
      <c r="H46" s="14"/>
      <c r="I46" s="14"/>
      <c r="J46" s="14"/>
      <c r="K46" s="14" t="s">
        <v>6</v>
      </c>
      <c r="L46" s="14"/>
      <c r="M46" s="48">
        <f>E46*G46*2</f>
        <v>0</v>
      </c>
      <c r="N46" s="55">
        <f t="shared" ref="N46:N48" si="4">M46*1.21</f>
        <v>0</v>
      </c>
    </row>
    <row r="47" spans="1:14" ht="16.5" customHeight="1" x14ac:dyDescent="0.3">
      <c r="A47" s="2" t="s">
        <v>73</v>
      </c>
      <c r="B47" s="12"/>
      <c r="C47" s="13"/>
      <c r="D47" s="12"/>
      <c r="E47" s="53">
        <v>0.75</v>
      </c>
      <c r="F47" s="12"/>
      <c r="G47" s="66"/>
      <c r="H47" s="14"/>
      <c r="I47" s="14"/>
      <c r="J47" s="14"/>
      <c r="K47" s="14" t="s">
        <v>6</v>
      </c>
      <c r="L47" s="14"/>
      <c r="M47" s="48">
        <f>E47*G47*2</f>
        <v>0</v>
      </c>
      <c r="N47" s="55">
        <f t="shared" si="4"/>
        <v>0</v>
      </c>
    </row>
    <row r="48" spans="1:14" x14ac:dyDescent="0.3">
      <c r="A48" s="2" t="s">
        <v>90</v>
      </c>
      <c r="B48" s="12"/>
      <c r="C48" s="13"/>
      <c r="D48" s="12"/>
      <c r="E48" s="12">
        <v>2.2000000000000002</v>
      </c>
      <c r="F48" s="12">
        <v>1</v>
      </c>
      <c r="G48" s="66"/>
      <c r="H48" s="14"/>
      <c r="I48" s="14"/>
      <c r="J48" s="14" t="s">
        <v>6</v>
      </c>
      <c r="K48" s="14"/>
      <c r="L48" s="14"/>
      <c r="M48" s="48">
        <f>E48*G48*12</f>
        <v>0</v>
      </c>
      <c r="N48" s="55">
        <f t="shared" si="4"/>
        <v>0</v>
      </c>
    </row>
    <row r="49" spans="1:14" x14ac:dyDescent="0.3">
      <c r="A49" s="40" t="s">
        <v>1</v>
      </c>
      <c r="B49" s="16"/>
      <c r="C49" s="19"/>
      <c r="D49" s="16"/>
      <c r="E49" s="16"/>
      <c r="F49" s="16"/>
      <c r="G49" s="18"/>
      <c r="H49" s="18"/>
      <c r="I49" s="18"/>
      <c r="J49" s="18"/>
      <c r="K49" s="18"/>
      <c r="L49" s="18"/>
      <c r="M49" s="49"/>
      <c r="N49" s="56"/>
    </row>
    <row r="50" spans="1:14" ht="42" thickBot="1" x14ac:dyDescent="0.35">
      <c r="A50" s="62" t="s">
        <v>87</v>
      </c>
      <c r="B50" s="22"/>
      <c r="C50" s="32"/>
      <c r="D50" s="22"/>
      <c r="E50" s="64">
        <v>536.47</v>
      </c>
      <c r="F50" s="22"/>
      <c r="G50" s="67"/>
      <c r="H50" s="23"/>
      <c r="I50" s="23"/>
      <c r="J50" s="23" t="s">
        <v>6</v>
      </c>
      <c r="K50" s="23"/>
      <c r="L50" s="23"/>
      <c r="M50" s="51">
        <f>E50*G50*12</f>
        <v>0</v>
      </c>
      <c r="N50" s="57">
        <f>M50*1.21</f>
        <v>0</v>
      </c>
    </row>
    <row r="51" spans="1:14" x14ac:dyDescent="0.3">
      <c r="A51" s="42" t="s">
        <v>9</v>
      </c>
      <c r="B51" s="43"/>
      <c r="C51" s="44"/>
      <c r="D51" s="43"/>
      <c r="E51" s="43"/>
      <c r="F51" s="43"/>
      <c r="G51" s="10"/>
      <c r="H51" s="10"/>
      <c r="I51" s="10"/>
      <c r="J51" s="10"/>
      <c r="K51" s="10"/>
      <c r="L51" s="10"/>
      <c r="M51" s="63">
        <f>SUM(M4:M50)</f>
        <v>0</v>
      </c>
      <c r="N51" s="55">
        <f>M51*1.21</f>
        <v>0</v>
      </c>
    </row>
    <row r="52" spans="1:14" ht="15" thickBot="1" x14ac:dyDescent="0.35">
      <c r="A52" s="58" t="s">
        <v>77</v>
      </c>
      <c r="B52" s="59"/>
      <c r="C52" s="60"/>
      <c r="D52" s="45"/>
      <c r="E52" s="45"/>
      <c r="F52" s="45"/>
      <c r="G52" s="23"/>
      <c r="H52" s="23"/>
      <c r="I52" s="23"/>
      <c r="J52" s="23"/>
      <c r="K52" s="23"/>
      <c r="L52" s="23"/>
      <c r="M52" s="69">
        <f>M51/12</f>
        <v>0</v>
      </c>
      <c r="N52" s="57">
        <f>M52*1.21</f>
        <v>0</v>
      </c>
    </row>
    <row r="53" spans="1:14" x14ac:dyDescent="0.3">
      <c r="A53" s="38" t="s">
        <v>23</v>
      </c>
      <c r="B53" s="33"/>
      <c r="C53" s="34"/>
      <c r="D53" s="33"/>
      <c r="E53" s="33" t="s">
        <v>91</v>
      </c>
      <c r="F53" s="33"/>
      <c r="G53" s="35"/>
      <c r="H53" s="35"/>
      <c r="I53" s="35"/>
      <c r="J53" s="35"/>
      <c r="K53" s="35"/>
      <c r="L53" s="35"/>
      <c r="M53" s="52"/>
      <c r="N53" s="56"/>
    </row>
    <row r="54" spans="1:14" ht="31.5" customHeight="1" x14ac:dyDescent="0.3">
      <c r="A54" s="2" t="s">
        <v>11</v>
      </c>
      <c r="B54" s="3"/>
      <c r="C54" s="4"/>
      <c r="D54" s="12"/>
      <c r="E54" s="12">
        <v>1</v>
      </c>
      <c r="F54" s="12"/>
      <c r="G54" s="66"/>
      <c r="H54" s="14"/>
      <c r="I54" s="14"/>
      <c r="J54" s="14"/>
      <c r="K54" s="14"/>
      <c r="L54" s="14"/>
      <c r="M54" s="48">
        <f>G54*E54</f>
        <v>0</v>
      </c>
      <c r="N54" s="55">
        <f>M54*1.21</f>
        <v>0</v>
      </c>
    </row>
    <row r="55" spans="1:14" ht="45" customHeight="1" thickBot="1" x14ac:dyDescent="0.35">
      <c r="A55" s="1" t="s">
        <v>71</v>
      </c>
      <c r="B55" s="5"/>
      <c r="C55" s="6"/>
      <c r="D55" s="22"/>
      <c r="E55" s="22">
        <v>1</v>
      </c>
      <c r="F55" s="22"/>
      <c r="G55" s="67"/>
      <c r="H55" s="23"/>
      <c r="I55" s="23"/>
      <c r="J55" s="23"/>
      <c r="K55" s="23"/>
      <c r="L55" s="23"/>
      <c r="M55" s="51">
        <f>G55*E55</f>
        <v>0</v>
      </c>
      <c r="N55" s="57">
        <f>M55*1.21</f>
        <v>0</v>
      </c>
    </row>
  </sheetData>
  <sheetProtection algorithmName="SHA-512" hashValue="BLoIFSY8xEyFZuStGcwjHz11XDzN/G9xbXXDRDH8Z/F9QVXFhgHcWph5QyhdjxndUjQ0yEWyO4zYYRtz5T8Ytw==" saltValue="Hmx+9PuAFxEmlU9OiGyC4w==" spinCount="100000" sheet="1" objects="1" scenarios="1"/>
  <protectedRanges>
    <protectedRange sqref="G4:G27 G29:G30 G32:G33 G35:G44 G46:G48 G50 G54:G55" name="Oblast1"/>
  </protectedRanges>
  <mergeCells count="1">
    <mergeCell ref="A1:N1"/>
  </mergeCells>
  <pageMargins left="0.7" right="0.7" top="0.75" bottom="0.75" header="0.3" footer="0.3"/>
  <pageSetup paperSize="9" scale="71" fitToHeight="0" orientation="portrait" r:id="rId1"/>
  <ignoredErrors>
    <ignoredError sqref="C20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2024-12-03T14:08:28Z</dcterms:modified>
</cp:coreProperties>
</file>